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1"/>
  </bookViews>
  <sheets>
    <sheet name="TABELLE LINEE GUIDA" sheetId="1" r:id="rId1"/>
    <sheet name="CALCOLO COMPENSO" sheetId="2" r:id="rId2"/>
  </sheets>
  <definedNames>
    <definedName name="A">'CALCOLO COMPENSO'!$B$3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unico campo da modificare inserendo la superficie commerciale dell'immobile</t>
        </r>
      </text>
    </comment>
  </commentList>
</comments>
</file>

<file path=xl/sharedStrings.xml><?xml version="1.0" encoding="utf-8"?>
<sst xmlns="http://schemas.openxmlformats.org/spreadsheetml/2006/main" count="73" uniqueCount="41">
  <si>
    <r>
      <t xml:space="preserve">LINEE GUIDA COMPENSO PER IL CERTIFICATO DI IDONEITA' STATICA (CIS) DI </t>
    </r>
    <r>
      <rPr>
        <b/>
        <i/>
        <u val="single"/>
        <sz val="10"/>
        <rFont val="Calibri"/>
        <family val="2"/>
      </rPr>
      <t>PRIMO LIVELLO</t>
    </r>
  </si>
  <si>
    <t>fonte - Delibera del Consiglio dell'Ordine del 14/12/2016</t>
  </si>
  <si>
    <t>TARIFFE DA APPLICARE IN MANCANZA DI DISEGNI E DOCUMENTAZIONE SULLE STRUTTURE ESISTENTI</t>
  </si>
  <si>
    <r>
      <t>Onorari compresi i sopralluoghi relativi ad una analisi di</t>
    </r>
    <r>
      <rPr>
        <u val="single"/>
        <sz val="10"/>
        <rFont val="Calibri"/>
        <family val="2"/>
      </rPr>
      <t xml:space="preserve"> primo livello </t>
    </r>
    <r>
      <rPr>
        <sz val="10"/>
        <rFont val="Calibri"/>
        <family val="2"/>
      </rPr>
      <t>in mancanza di disegni e documentazione sulle strutture esistenti</t>
    </r>
  </si>
  <si>
    <t>€/mq</t>
  </si>
  <si>
    <t>mq&lt;1000</t>
  </si>
  <si>
    <t>1000&lt;mq&lt;3000</t>
  </si>
  <si>
    <t>3000&lt;mq&lt;7000</t>
  </si>
  <si>
    <t>mq&gt;7000</t>
  </si>
  <si>
    <t>a) edifici improntati a semplicità</t>
  </si>
  <si>
    <t>1200 + 2,0 x A</t>
  </si>
  <si>
    <t>1440 + 1,76 x A</t>
  </si>
  <si>
    <t>1920 + 1,6 x A</t>
  </si>
  <si>
    <t>4720 + 1,2 x A</t>
  </si>
  <si>
    <t>b) edifici ordinari o di media importanza</t>
  </si>
  <si>
    <t>1550 + 2,5 x A</t>
  </si>
  <si>
    <t>1800 + 2,20 x A</t>
  </si>
  <si>
    <t>2400 + 2,0 x A</t>
  </si>
  <si>
    <t>5900 + 1,5 x A</t>
  </si>
  <si>
    <t>c) edifici complessi o costruzioni artistiche e monumentali</t>
  </si>
  <si>
    <t>1800 + 3,0 x A</t>
  </si>
  <si>
    <t>2160 + 2,64 x A</t>
  </si>
  <si>
    <t>2880 + 2,4 x A</t>
  </si>
  <si>
    <t>7080 + 1,8 x A</t>
  </si>
  <si>
    <t>A = superficie commerciale</t>
  </si>
  <si>
    <t>TARIFFE DA APPLICARE IN PRESENZA DI DISEGNI E DOCUMENTAZIONE SULLE STRUTTURE ESISTENTI</t>
  </si>
  <si>
    <r>
      <t>Onorari compresi i sopralluoghi relativi ad una analisi di</t>
    </r>
    <r>
      <rPr>
        <u val="single"/>
        <sz val="10"/>
        <rFont val="Calibri"/>
        <family val="2"/>
      </rPr>
      <t xml:space="preserve"> primo livello </t>
    </r>
    <r>
      <rPr>
        <sz val="10"/>
        <rFont val="Calibri"/>
        <family val="2"/>
      </rPr>
      <t>in presenza di disegni e documentazione sulle strutture esistenti</t>
    </r>
  </si>
  <si>
    <t>800 + 1,6 x A</t>
  </si>
  <si>
    <t>1200 + 1,2 x A</t>
  </si>
  <si>
    <t>1680 + 1,04 x A</t>
  </si>
  <si>
    <t>2240 + 0,96 x A</t>
  </si>
  <si>
    <t>1000 + 2,0 x A</t>
  </si>
  <si>
    <t>1500 + 1,5 x A</t>
  </si>
  <si>
    <t>2100 + 1,30 x A</t>
  </si>
  <si>
    <t>2800 + 1,20 x A</t>
  </si>
  <si>
    <t>1200 + 2,4 x A</t>
  </si>
  <si>
    <t>1800 + 1,8 x A</t>
  </si>
  <si>
    <t>2520 + 1,56 x A</t>
  </si>
  <si>
    <t>3360 + 1,44 x A</t>
  </si>
  <si>
    <r>
      <t xml:space="preserve">CALCOLO COMPENSO PER IL CERTIFICATO DI IDONEITA' STATICA (CIS) DI </t>
    </r>
    <r>
      <rPr>
        <b/>
        <i/>
        <u val="single"/>
        <sz val="10"/>
        <rFont val="Calibri"/>
        <family val="2"/>
      </rPr>
      <t>PRIMO LIVELLO</t>
    </r>
  </si>
  <si>
    <t>AREA SUPERFICIE COMMERCIALE [A] – in mq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</si>
</sst>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1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right" vertical="top"/>
    </xf>
    <xf numFmtId="164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">
      <selection activeCell="E19" sqref="E19"/>
    </sheetView>
  </sheetViews>
  <sheetFormatPr defaultColWidth="12.57421875" defaultRowHeight="27.75" customHeight="1"/>
  <cols>
    <col min="1" max="1" width="51.8515625" style="1" customWidth="1"/>
    <col min="2" max="5" width="19.28125" style="1" customWidth="1"/>
    <col min="6" max="16384" width="11.57421875" style="1" customWidth="1"/>
  </cols>
  <sheetData>
    <row r="1" ht="27.75" customHeight="1">
      <c r="A1" s="2" t="s">
        <v>0</v>
      </c>
    </row>
    <row r="2" ht="27.75" customHeight="1">
      <c r="A2" s="1" t="s">
        <v>1</v>
      </c>
    </row>
    <row r="4" ht="27.75" customHeight="1">
      <c r="A4" s="3" t="s">
        <v>2</v>
      </c>
    </row>
    <row r="5" ht="27.75" customHeight="1">
      <c r="A5" s="1" t="s">
        <v>3</v>
      </c>
    </row>
    <row r="6" spans="1:5" ht="27.75" customHeight="1">
      <c r="A6" s="4"/>
      <c r="B6" s="5" t="s">
        <v>4</v>
      </c>
      <c r="C6" s="5"/>
      <c r="D6" s="5"/>
      <c r="E6" s="5"/>
    </row>
    <row r="7" spans="1:5" ht="27.75" customHeight="1">
      <c r="A7" s="4"/>
      <c r="B7" s="5" t="s">
        <v>5</v>
      </c>
      <c r="C7" s="5" t="s">
        <v>6</v>
      </c>
      <c r="D7" s="5" t="s">
        <v>7</v>
      </c>
      <c r="E7" s="5" t="s">
        <v>8</v>
      </c>
    </row>
    <row r="8" spans="1:5" ht="27.75" customHeight="1">
      <c r="A8" s="4" t="s">
        <v>9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27.75" customHeight="1">
      <c r="A9" s="4" t="s">
        <v>14</v>
      </c>
      <c r="B9" s="6" t="s">
        <v>15</v>
      </c>
      <c r="C9" s="6" t="s">
        <v>16</v>
      </c>
      <c r="D9" s="6" t="s">
        <v>17</v>
      </c>
      <c r="E9" s="6" t="s">
        <v>18</v>
      </c>
    </row>
    <row r="10" spans="1:5" ht="27.75" customHeight="1">
      <c r="A10" s="4" t="s">
        <v>19</v>
      </c>
      <c r="B10" s="6" t="s">
        <v>20</v>
      </c>
      <c r="C10" s="6" t="s">
        <v>21</v>
      </c>
      <c r="D10" s="6" t="s">
        <v>22</v>
      </c>
      <c r="E10" s="6" t="s">
        <v>23</v>
      </c>
    </row>
    <row r="11" spans="1:5" ht="27.75" customHeight="1">
      <c r="A11"/>
      <c r="E11" s="7" t="s">
        <v>24</v>
      </c>
    </row>
    <row r="12" ht="27.75" customHeight="1">
      <c r="A12" s="3" t="s">
        <v>25</v>
      </c>
    </row>
    <row r="13" ht="27.75" customHeight="1">
      <c r="A13" s="1" t="s">
        <v>26</v>
      </c>
    </row>
    <row r="14" spans="1:5" ht="27.75" customHeight="1">
      <c r="A14" s="4"/>
      <c r="B14" s="5" t="s">
        <v>4</v>
      </c>
      <c r="C14" s="5"/>
      <c r="D14" s="5"/>
      <c r="E14" s="5"/>
    </row>
    <row r="15" spans="1:5" ht="27.75" customHeight="1">
      <c r="A15" s="4"/>
      <c r="B15" s="5" t="s">
        <v>5</v>
      </c>
      <c r="C15" s="5" t="s">
        <v>6</v>
      </c>
      <c r="D15" s="5" t="s">
        <v>7</v>
      </c>
      <c r="E15" s="5" t="s">
        <v>8</v>
      </c>
    </row>
    <row r="16" spans="1:5" ht="27.75" customHeight="1">
      <c r="A16" s="4" t="s">
        <v>9</v>
      </c>
      <c r="B16" s="6" t="s">
        <v>27</v>
      </c>
      <c r="C16" s="6" t="s">
        <v>28</v>
      </c>
      <c r="D16" s="6" t="s">
        <v>29</v>
      </c>
      <c r="E16" s="6" t="s">
        <v>30</v>
      </c>
    </row>
    <row r="17" spans="1:5" ht="27.75" customHeight="1">
      <c r="A17" s="4" t="s">
        <v>14</v>
      </c>
      <c r="B17" s="6" t="s">
        <v>31</v>
      </c>
      <c r="C17" s="6" t="s">
        <v>32</v>
      </c>
      <c r="D17" s="6" t="s">
        <v>33</v>
      </c>
      <c r="E17" s="6" t="s">
        <v>34</v>
      </c>
    </row>
    <row r="18" spans="1:5" ht="27.75" customHeight="1">
      <c r="A18" s="4" t="s">
        <v>19</v>
      </c>
      <c r="B18" s="6" t="s">
        <v>35</v>
      </c>
      <c r="C18" s="6" t="s">
        <v>36</v>
      </c>
      <c r="D18" s="6" t="s">
        <v>37</v>
      </c>
      <c r="E18" s="6" t="s">
        <v>38</v>
      </c>
    </row>
    <row r="19" spans="1:5" ht="27.75" customHeight="1">
      <c r="A19"/>
      <c r="E19" s="7" t="s">
        <v>24</v>
      </c>
    </row>
  </sheetData>
  <sheetProtection selectLockedCells="1" selectUnlockedCells="1"/>
  <mergeCells count="4">
    <mergeCell ref="A6:A7"/>
    <mergeCell ref="B6:E6"/>
    <mergeCell ref="A14:A15"/>
    <mergeCell ref="B14:E14"/>
  </mergeCells>
  <printOptions horizontalCentered="1"/>
  <pageMargins left="0.7875" right="0.7875" top="0.39375" bottom="0.992361111111111" header="0.5118055555555555" footer="0.39375"/>
  <pageSetup firstPageNumber="1" useFirstPageNumber="1" horizontalDpi="300" verticalDpi="300" orientation="landscape" paperSize="9" scale="90"/>
  <headerFooter alignWithMargins="0">
    <oddFooter>&amp;L&amp;"Calibri,Standard"&amp;12realizzato da www.ingegneriamilano.com
L'autore non si assume alcuna responsabilità per l'attualità, la correttezza, la completezza o la qualità delle informazioni fornite&amp;R&amp;"Calibri,Standard"&amp;12 10/02/2017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G15" sqref="G15"/>
    </sheetView>
  </sheetViews>
  <sheetFormatPr defaultColWidth="12.57421875" defaultRowHeight="27.75" customHeight="1"/>
  <cols>
    <col min="1" max="1" width="51.8515625" style="1" customWidth="1"/>
    <col min="2" max="5" width="19.28125" style="1" customWidth="1"/>
    <col min="6" max="16384" width="11.57421875" style="1" customWidth="1"/>
  </cols>
  <sheetData>
    <row r="1" ht="27.75" customHeight="1">
      <c r="A1" s="2" t="s">
        <v>39</v>
      </c>
    </row>
    <row r="2" ht="27.75" customHeight="1">
      <c r="A2" s="1" t="s">
        <v>1</v>
      </c>
    </row>
    <row r="3" spans="1:2" ht="27.75" customHeight="1">
      <c r="A3" s="1" t="s">
        <v>40</v>
      </c>
      <c r="B3" s="8">
        <v>900</v>
      </c>
    </row>
    <row r="4" ht="13.5" customHeight="1"/>
    <row r="5" ht="27.75" customHeight="1">
      <c r="A5" s="3" t="s">
        <v>2</v>
      </c>
    </row>
    <row r="6" ht="27.75" customHeight="1">
      <c r="A6" s="1" t="s">
        <v>3</v>
      </c>
    </row>
    <row r="7" spans="1:5" ht="27.75" customHeight="1">
      <c r="A7" s="4"/>
      <c r="B7" s="5" t="s">
        <v>4</v>
      </c>
      <c r="C7" s="5"/>
      <c r="D7" s="5"/>
      <c r="E7" s="5"/>
    </row>
    <row r="8" spans="1:5" ht="27.75" customHeight="1">
      <c r="A8" s="4"/>
      <c r="B8" s="5" t="s">
        <v>5</v>
      </c>
      <c r="C8" s="5" t="s">
        <v>6</v>
      </c>
      <c r="D8" s="5" t="s">
        <v>7</v>
      </c>
      <c r="E8" s="5" t="s">
        <v>8</v>
      </c>
    </row>
    <row r="9" spans="1:5" ht="27.75" customHeight="1">
      <c r="A9" s="4" t="s">
        <v>9</v>
      </c>
      <c r="B9" s="6">
        <f>IF(A&lt;1000,+1200+2*A,"-")</f>
        <v>3000</v>
      </c>
      <c r="C9" s="6" t="str">
        <f>IF(AND(A&gt;=1000,A&lt;3000),+1440+1.76*A,"-")</f>
        <v>-</v>
      </c>
      <c r="D9" s="6" t="str">
        <f>IF(AND(A&gt;=3000,A&lt;7000),+1920+1.6*A,"-")</f>
        <v>-</v>
      </c>
      <c r="E9" s="6" t="str">
        <f>IF(A&gt;7000,+4720+1.2*A,"-")</f>
        <v>-</v>
      </c>
    </row>
    <row r="10" spans="1:5" ht="27.75" customHeight="1">
      <c r="A10" s="4" t="s">
        <v>14</v>
      </c>
      <c r="B10" s="6">
        <f>IF(A&lt;1000,+1550+2.5*A,"-")</f>
        <v>3800</v>
      </c>
      <c r="C10" s="6" t="str">
        <f>IF(AND(A&gt;=1000,A&lt;3000),+1800+2.2*A,"-")</f>
        <v>-</v>
      </c>
      <c r="D10" s="6" t="str">
        <f>IF(AND(A&gt;=3000,A&lt;7000),+2400+2*A,"-")</f>
        <v>-</v>
      </c>
      <c r="E10" s="6" t="str">
        <f>IF(A&gt;7000,+5900+1.5*A,"-")</f>
        <v>-</v>
      </c>
    </row>
    <row r="11" spans="1:5" ht="27.75" customHeight="1">
      <c r="A11" s="4" t="s">
        <v>19</v>
      </c>
      <c r="B11" s="6">
        <f>IF(A&lt;1000,+1800+3*A,"-")</f>
        <v>4500</v>
      </c>
      <c r="C11" s="6" t="str">
        <f>IF(AND(A&gt;=1000,A&lt;3000),+2160+2.64*A,"-")</f>
        <v>-</v>
      </c>
      <c r="D11" s="6" t="str">
        <f>IF(AND(A&gt;=3000,A&lt;7000),+2880+2.4*A,"-")</f>
        <v>-</v>
      </c>
      <c r="E11" s="6" t="str">
        <f>IF(A&gt;7000,+7080+1.8*A,"-")</f>
        <v>-</v>
      </c>
    </row>
    <row r="12" spans="1:5" ht="27.75" customHeight="1">
      <c r="A12"/>
      <c r="E12" s="7" t="s">
        <v>24</v>
      </c>
    </row>
    <row r="13" ht="27.75" customHeight="1">
      <c r="A13" s="3" t="s">
        <v>25</v>
      </c>
    </row>
    <row r="14" ht="27.75" customHeight="1">
      <c r="A14" s="1" t="s">
        <v>26</v>
      </c>
    </row>
    <row r="15" spans="1:5" ht="27.75" customHeight="1">
      <c r="A15" s="4"/>
      <c r="B15" s="5" t="s">
        <v>4</v>
      </c>
      <c r="C15" s="5"/>
      <c r="D15" s="5"/>
      <c r="E15" s="5"/>
    </row>
    <row r="16" spans="1:5" ht="27.75" customHeight="1">
      <c r="A16" s="4"/>
      <c r="B16" s="5" t="s">
        <v>5</v>
      </c>
      <c r="C16" s="5" t="s">
        <v>6</v>
      </c>
      <c r="D16" s="5" t="s">
        <v>7</v>
      </c>
      <c r="E16" s="5" t="s">
        <v>8</v>
      </c>
    </row>
    <row r="17" spans="1:5" ht="27.75" customHeight="1">
      <c r="A17" s="4" t="s">
        <v>9</v>
      </c>
      <c r="B17" s="6">
        <f>IF(A&lt;1000,+800+1.6*A,"-")</f>
        <v>2240</v>
      </c>
      <c r="C17" s="6" t="str">
        <f>IF(AND(A&gt;=1000,A&lt;3000),+1200+1.2*A,"-")</f>
        <v>-</v>
      </c>
      <c r="D17" s="6" t="str">
        <f>IF(AND(A&gt;=3000,A&lt;7000),+1680+1.04*A,"-")</f>
        <v>-</v>
      </c>
      <c r="E17" s="6" t="str">
        <f>IF(A&gt;7000,+2240+0.96*A,"-")</f>
        <v>-</v>
      </c>
    </row>
    <row r="18" spans="1:5" ht="27.75" customHeight="1">
      <c r="A18" s="4" t="s">
        <v>14</v>
      </c>
      <c r="B18" s="6">
        <f>IF(A&lt;1000,+1000+2*A,"-")</f>
        <v>2800</v>
      </c>
      <c r="C18" s="6" t="str">
        <f>IF(AND(A&gt;=1000,A&lt;3000),+1500+1.5*A,"-")</f>
        <v>-</v>
      </c>
      <c r="D18" s="6" t="str">
        <f>IF(AND(A&gt;=3000,A&lt;7000),+2100+1.3*A,"-")</f>
        <v>-</v>
      </c>
      <c r="E18" s="6" t="str">
        <f>IF(A&gt;7000,+2800+1.2*A,"-")</f>
        <v>-</v>
      </c>
    </row>
    <row r="19" spans="1:5" ht="27.75" customHeight="1">
      <c r="A19" s="4" t="s">
        <v>19</v>
      </c>
      <c r="B19" s="6">
        <f>IF(A&lt;1000,+1200+2.4*A,"-")</f>
        <v>3360</v>
      </c>
      <c r="C19" s="6" t="str">
        <f>IF(AND(A&gt;=1000,A&lt;3000),+1800+1.8*A,"-")</f>
        <v>-</v>
      </c>
      <c r="D19" s="6" t="str">
        <f>IF(AND(A&gt;=3000,A&lt;7000),+2520+1.56*A,"-")</f>
        <v>-</v>
      </c>
      <c r="E19" s="6" t="str">
        <f>IF(A&gt;7000,+3360+1.44*A,"-")</f>
        <v>-</v>
      </c>
    </row>
    <row r="20" spans="1:5" ht="27.75" customHeight="1">
      <c r="A20"/>
      <c r="E20" s="7" t="s">
        <v>24</v>
      </c>
    </row>
  </sheetData>
  <sheetProtection selectLockedCells="1" selectUnlockedCells="1"/>
  <mergeCells count="4">
    <mergeCell ref="A7:A8"/>
    <mergeCell ref="B7:E7"/>
    <mergeCell ref="A15:A16"/>
    <mergeCell ref="B15:E15"/>
  </mergeCells>
  <printOptions horizontalCentered="1"/>
  <pageMargins left="0.7875" right="0.7875" top="0.39375" bottom="0.992361111111111" header="0.5118055555555555" footer="0.39375"/>
  <pageSetup horizontalDpi="300" verticalDpi="300" orientation="landscape" paperSize="9" scale="90"/>
  <headerFooter alignWithMargins="0">
    <oddFooter>&amp;L&amp;"Calibri,Standard"&amp;12realizzato da www.ingegneriamilano.com
L'autore non si assume alcuna responsabilità per l'attualità, la correttezza, la completezza o la qualità delle informazioni fornite&amp;R&amp;"Calibri,Standard"&amp;12 10/02/2017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Compenso CIS Milano</dc:title>
  <dc:subject>CIS Milano</dc:subject>
  <dc:creator>Daniele Pinto</dc:creator>
  <cp:keywords>CIS Milano</cp:keywords>
  <dc:description>fogli di calcolo realizzato da www.ingegneriamilano.com
L'autore non si assume alcuna responsabilità per l'attualità, la correttezza, la completezza o la qualità delle informazioni fornite</dc:description>
  <cp:lastModifiedBy>Daniele Pinto</cp:lastModifiedBy>
  <dcterms:created xsi:type="dcterms:W3CDTF">2017-02-10T13:12:10Z</dcterms:created>
  <dcterms:modified xsi:type="dcterms:W3CDTF">2017-02-10T14:07:17Z</dcterms:modified>
  <cp:category/>
  <cp:version/>
  <cp:contentType/>
  <cp:contentStatus/>
  <cp:revision>12</cp:revision>
</cp:coreProperties>
</file>